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Balance agée/"/>
    </mc:Choice>
  </mc:AlternateContent>
  <xr:revisionPtr revIDLastSave="0" documentId="13_ncr:1_{0BC05496-F098-144F-A6B8-E3921A7ED5BA}" xr6:coauthVersionLast="47" xr6:coauthVersionMax="47" xr10:uidLastSave="{00000000-0000-0000-0000-000000000000}"/>
  <bookViews>
    <workbookView xWindow="0" yWindow="500" windowWidth="51200" windowHeight="28300" xr2:uid="{850E6F74-37D8-4243-A29B-CA0347DAC756}"/>
  </bookViews>
  <sheets>
    <sheet name="Invoices" sheetId="1" r:id="rId1"/>
    <sheet name="Aging Balance" sheetId="3" r:id="rId2"/>
    <sheet name="More..." sheetId="2" r:id="rId3"/>
  </sheets>
  <definedNames>
    <definedName name="_xlnm._FilterDatabase" localSheetId="0" hidden="1">Invoices!$B$10:$J$32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11" i="1"/>
  <c r="J11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1" i="1"/>
  <c r="F12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1" i="1"/>
  <c r="G11" i="3" l="1"/>
  <c r="G12" i="3"/>
  <c r="G13" i="3"/>
  <c r="G14" i="3"/>
  <c r="F13" i="3"/>
  <c r="D13" i="3"/>
  <c r="E14" i="3"/>
  <c r="F14" i="3"/>
  <c r="D12" i="3"/>
  <c r="C13" i="3"/>
  <c r="E12" i="3"/>
  <c r="C14" i="3"/>
  <c r="F12" i="3"/>
  <c r="E13" i="3"/>
  <c r="D14" i="3"/>
  <c r="C12" i="3"/>
  <c r="E11" i="3"/>
  <c r="F11" i="3"/>
  <c r="C11" i="3"/>
  <c r="D11" i="3"/>
  <c r="H14" i="3" l="1"/>
  <c r="I14" i="3" s="1"/>
  <c r="H11" i="3"/>
  <c r="I11" i="3" s="1"/>
  <c r="H12" i="3"/>
  <c r="I12" i="3" s="1"/>
  <c r="H13" i="3"/>
  <c r="I13" i="3" s="1"/>
  <c r="E15" i="3"/>
  <c r="D15" i="3"/>
  <c r="C15" i="3"/>
  <c r="G15" i="3"/>
  <c r="F15" i="3"/>
  <c r="H15" i="3" l="1"/>
  <c r="I15" i="3" s="1"/>
</calcChain>
</file>

<file path=xl/sharedStrings.xml><?xml version="1.0" encoding="utf-8"?>
<sst xmlns="http://schemas.openxmlformats.org/spreadsheetml/2006/main" count="77" uniqueCount="50">
  <si>
    <t>Client</t>
  </si>
  <si>
    <t>F2025001</t>
  </si>
  <si>
    <t>F2025002</t>
  </si>
  <si>
    <t>F2025003</t>
  </si>
  <si>
    <t>F2025004</t>
  </si>
  <si>
    <t>F2025005</t>
  </si>
  <si>
    <t>F2025006</t>
  </si>
  <si>
    <t>F2025007</t>
  </si>
  <si>
    <t>F2025008</t>
  </si>
  <si>
    <t>F2025009</t>
  </si>
  <si>
    <t>F2025010</t>
  </si>
  <si>
    <t>F2025011</t>
  </si>
  <si>
    <t>F2025012</t>
  </si>
  <si>
    <t>F2025013</t>
  </si>
  <si>
    <t>F2025014</t>
  </si>
  <si>
    <t>F2025015</t>
  </si>
  <si>
    <t>F2025016</t>
  </si>
  <si>
    <t>F2025017</t>
  </si>
  <si>
    <t>F2025018</t>
  </si>
  <si>
    <t>F2025019</t>
  </si>
  <si>
    <t>F2025020</t>
  </si>
  <si>
    <t>F2025021</t>
  </si>
  <si>
    <t>F2025022</t>
  </si>
  <si>
    <t>TOTAL</t>
  </si>
  <si>
    <t>Clients</t>
  </si>
  <si>
    <t>Billabex</t>
  </si>
  <si>
    <t>Aging Balance</t>
  </si>
  <si>
    <t>0-30 Days</t>
  </si>
  <si>
    <t>31-60 Days</t>
  </si>
  <si>
    <t>61-90 Days</t>
  </si>
  <si>
    <t>Over 90 Days</t>
  </si>
  <si>
    <t>Total Overdue</t>
  </si>
  <si>
    <t>Total Balance</t>
  </si>
  <si>
    <t>Company A</t>
  </si>
  <si>
    <t>Company B</t>
  </si>
  <si>
    <t>Company C</t>
  </si>
  <si>
    <t>Company D</t>
  </si>
  <si>
    <t>Invoice Num</t>
  </si>
  <si>
    <t>Total Invoice Amount (Incl. Tax)</t>
  </si>
  <si>
    <t>Issue Date</t>
  </si>
  <si>
    <t>Due Date</t>
  </si>
  <si>
    <t>Paid Amount</t>
  </si>
  <si>
    <t>Remaining Amount</t>
  </si>
  <si>
    <t>Status</t>
  </si>
  <si>
    <t>Days Overdue</t>
  </si>
  <si>
    <t>Not Due</t>
  </si>
  <si>
    <t>Due</t>
  </si>
  <si>
    <t>Payment Terms Granted to the Client (in days):</t>
  </si>
  <si>
    <t>The grayed-out cells are calculated automatically.</t>
  </si>
  <si>
    <t>This Excel template is provided to you for free by Billabex: https://www.billabex.com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</si>
</sst>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5" formatCode="_([$$-409]* #,##0.00_);_([$$-409]* \(#,##0.00\);_([$$-409]* &quot;-&quot;??_);_(@_)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color rgb="FFFF0000"/>
      <name val="Aptos Narrow"/>
      <scheme val="minor"/>
    </font>
    <font>
      <b/>
      <sz val="12"/>
      <color theme="1"/>
      <name val="Aptos Narrow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i/>
      <sz val="12"/>
      <color theme="1"/>
      <name val="Aptos Narrow"/>
      <scheme val="minor"/>
    </font>
    <font>
      <u/>
      <sz val="12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4C6E7"/>
      </patternFill>
    </fill>
    <fill>
      <patternFill patternType="solid">
        <fgColor rgb="FFFFFF00"/>
        <bgColor rgb="FFB4C6E7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B6D7A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D966"/>
      </patternFill>
    </fill>
    <fill>
      <patternFill patternType="solid">
        <fgColor rgb="FFFFC000"/>
        <bgColor rgb="FFF6B26B"/>
      </patternFill>
    </fill>
    <fill>
      <patternFill patternType="solid">
        <fgColor theme="5"/>
        <bgColor rgb="FFE69138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" fontId="6" fillId="3" borderId="2" xfId="0" applyNumberFormat="1" applyFont="1" applyFill="1" applyBorder="1" applyAlignment="1">
      <alignment horizontal="center" wrapText="1"/>
    </xf>
    <xf numFmtId="4" fontId="6" fillId="3" borderId="3" xfId="0" applyNumberFormat="1" applyFont="1" applyFill="1" applyBorder="1" applyAlignment="1">
      <alignment horizontal="center" wrapText="1"/>
    </xf>
    <xf numFmtId="0" fontId="9" fillId="6" borderId="0" xfId="0" applyFont="1" applyFill="1"/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44" fontId="12" fillId="5" borderId="0" xfId="0" applyNumberFormat="1" applyFont="1" applyFill="1"/>
    <xf numFmtId="0" fontId="15" fillId="7" borderId="0" xfId="0" applyFont="1" applyFill="1" applyAlignment="1">
      <alignment horizontal="left"/>
    </xf>
    <xf numFmtId="14" fontId="0" fillId="5" borderId="0" xfId="0" applyNumberFormat="1" applyFill="1" applyAlignment="1">
      <alignment horizontal="center"/>
    </xf>
    <xf numFmtId="0" fontId="16" fillId="2" borderId="0" xfId="0" applyFont="1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13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4" xfId="0" applyFont="1" applyFill="1" applyBorder="1"/>
    <xf numFmtId="0" fontId="4" fillId="10" borderId="4" xfId="0" applyFont="1" applyFill="1" applyBorder="1"/>
    <xf numFmtId="0" fontId="5" fillId="2" borderId="6" xfId="0" applyFont="1" applyFill="1" applyBorder="1"/>
    <xf numFmtId="0" fontId="5" fillId="2" borderId="5" xfId="0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14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2" applyFont="1" applyFill="1"/>
    <xf numFmtId="0" fontId="3" fillId="14" borderId="0" xfId="2" applyFill="1"/>
    <xf numFmtId="0" fontId="4" fillId="2" borderId="5" xfId="0" applyFont="1" applyFill="1" applyBorder="1" applyAlignment="1">
      <alignment horizontal="center"/>
    </xf>
    <xf numFmtId="0" fontId="10" fillId="2" borderId="4" xfId="0" applyFont="1" applyFill="1" applyBorder="1"/>
    <xf numFmtId="165" fontId="5" fillId="2" borderId="7" xfId="0" applyNumberFormat="1" applyFont="1" applyFill="1" applyBorder="1"/>
    <xf numFmtId="165" fontId="5" fillId="2" borderId="0" xfId="0" applyNumberFormat="1" applyFont="1" applyFill="1"/>
    <xf numFmtId="165" fontId="5" fillId="10" borderId="4" xfId="0" applyNumberFormat="1" applyFont="1" applyFill="1" applyBorder="1" applyAlignment="1">
      <alignment horizontal="center"/>
    </xf>
    <xf numFmtId="165" fontId="4" fillId="10" borderId="4" xfId="0" applyNumberFormat="1" applyFont="1" applyFill="1" applyBorder="1"/>
    <xf numFmtId="165" fontId="4" fillId="10" borderId="8" xfId="0" applyNumberFormat="1" applyFont="1" applyFill="1" applyBorder="1"/>
    <xf numFmtId="165" fontId="4" fillId="10" borderId="4" xfId="0" applyNumberFormat="1" applyFont="1" applyFill="1" applyBorder="1" applyAlignment="1">
      <alignment horizontal="center"/>
    </xf>
    <xf numFmtId="165" fontId="0" fillId="2" borderId="0" xfId="1" applyNumberFormat="1" applyFont="1" applyFill="1"/>
    <xf numFmtId="165" fontId="5" fillId="2" borderId="0" xfId="1" applyNumberFormat="1" applyFont="1" applyFill="1"/>
    <xf numFmtId="165" fontId="6" fillId="4" borderId="2" xfId="1" applyNumberFormat="1" applyFont="1" applyFill="1" applyBorder="1" applyAlignment="1">
      <alignment horizontal="center" wrapText="1"/>
    </xf>
    <xf numFmtId="165" fontId="13" fillId="2" borderId="0" xfId="1" applyNumberFormat="1" applyFont="1" applyFill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7A-BD44-BDF4-FA1F94A795D7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E7A-BD44-BDF4-FA1F94A795D7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7A-BD44-BDF4-FA1F94A795D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7A-BD44-BDF4-FA1F94A795D7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E7A-BD44-BDF4-FA1F94A795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'Aging Balance'!$C$10:$G$10</c:f>
              <c:strCache>
                <c:ptCount val="5"/>
                <c:pt idx="0">
                  <c:v>Not Due</c:v>
                </c:pt>
                <c:pt idx="1">
                  <c:v>0-30 Days</c:v>
                </c:pt>
                <c:pt idx="2">
                  <c:v>31-60 Days</c:v>
                </c:pt>
                <c:pt idx="3">
                  <c:v>61-90 Days</c:v>
                </c:pt>
                <c:pt idx="4">
                  <c:v>Over 90 Days</c:v>
                </c:pt>
              </c:strCache>
            </c:strRef>
          </c:cat>
          <c:val>
            <c:numRef>
              <c:f>'Aging Balance'!$C$15:$G$15</c:f>
              <c:numCache>
                <c:formatCode>_([$$-409]* #\ ##0.00_);_([$$-409]* \(#\ ##0.00\);_([$$-409]* "-"??_);_(@_)</c:formatCode>
                <c:ptCount val="5"/>
                <c:pt idx="0">
                  <c:v>147334</c:v>
                </c:pt>
                <c:pt idx="1">
                  <c:v>43110</c:v>
                </c:pt>
                <c:pt idx="2">
                  <c:v>12300</c:v>
                </c:pt>
                <c:pt idx="3">
                  <c:v>95434</c:v>
                </c:pt>
                <c:pt idx="4">
                  <c:v>83434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A-BD44-BDF4-FA1F94A79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354650799"/>
        <c:axId val="230238223"/>
      </c:barChart>
      <c:catAx>
        <c:axId val="1354650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0238223"/>
        <c:crosses val="autoZero"/>
        <c:auto val="1"/>
        <c:lblAlgn val="ctr"/>
        <c:lblOffset val="100"/>
        <c:noMultiLvlLbl val="0"/>
      </c:catAx>
      <c:valAx>
        <c:axId val="230238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$-409]* #\ ##0.00_);_([$$-409]* \(#\ ##0.0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4650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billabe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152400</xdr:rowOff>
    </xdr:from>
    <xdr:to>
      <xdr:col>3</xdr:col>
      <xdr:colOff>177800</xdr:colOff>
      <xdr:row>5</xdr:row>
      <xdr:rowOff>10695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6C249F-DE7C-4B61-EF86-D5C281E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58800"/>
          <a:ext cx="2540000" cy="46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20</xdr:row>
      <xdr:rowOff>31750</xdr:rowOff>
    </xdr:from>
    <xdr:to>
      <xdr:col>8</xdr:col>
      <xdr:colOff>850900</xdr:colOff>
      <xdr:row>43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ABB8BC6-F44A-FE42-190D-059758BE3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139700</xdr:rowOff>
    </xdr:from>
    <xdr:to>
      <xdr:col>2</xdr:col>
      <xdr:colOff>825500</xdr:colOff>
      <xdr:row>3</xdr:row>
      <xdr:rowOff>201195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749FB5-C002-1C4D-BF7E-2EE9596FF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0" y="342900"/>
          <a:ext cx="2540000" cy="467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18</xdr:col>
      <xdr:colOff>583784</xdr:colOff>
      <xdr:row>49</xdr:row>
      <xdr:rowOff>101600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58F21-9C4A-5102-2BC8-BD5CD96E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"/>
          <a:ext cx="15442784" cy="1002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llabex.com/" TargetMode="External"/><Relationship Id="rId2" Type="http://schemas.openxmlformats.org/officeDocument/2006/relationships/hyperlink" Target="https://www.billabex.com/" TargetMode="External"/><Relationship Id="rId1" Type="http://schemas.openxmlformats.org/officeDocument/2006/relationships/hyperlink" Target="https://www.billabex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717D-F46B-A34A-AF6C-4BB39447F0D1}">
  <dimension ref="B2:W4998"/>
  <sheetViews>
    <sheetView tabSelected="1" workbookViewId="0">
      <selection activeCell="F47" sqref="F47"/>
    </sheetView>
  </sheetViews>
  <sheetFormatPr baseColWidth="10" defaultRowHeight="16" x14ac:dyDescent="0.2"/>
  <cols>
    <col min="1" max="1" width="2.5" style="1" customWidth="1"/>
    <col min="2" max="2" width="17.1640625" style="1" customWidth="1"/>
    <col min="3" max="3" width="16.83203125" style="14" customWidth="1"/>
    <col min="4" max="4" width="19.6640625" style="45" customWidth="1"/>
    <col min="5" max="6" width="17.6640625" style="14" customWidth="1"/>
    <col min="7" max="7" width="23.1640625" style="45" customWidth="1"/>
    <col min="8" max="8" width="18.6640625" style="1" customWidth="1"/>
    <col min="9" max="9" width="18.33203125" style="14" customWidth="1"/>
    <col min="10" max="10" width="28" style="14" customWidth="1"/>
    <col min="11" max="16384" width="10.83203125" style="1"/>
  </cols>
  <sheetData>
    <row r="2" spans="2:23" x14ac:dyDescent="0.2">
      <c r="B2" s="34" t="s">
        <v>49</v>
      </c>
      <c r="H2" s="35" t="s">
        <v>25</v>
      </c>
      <c r="L2" s="35" t="s">
        <v>25</v>
      </c>
      <c r="W2" s="35" t="s">
        <v>25</v>
      </c>
    </row>
    <row r="3" spans="2:23" x14ac:dyDescent="0.2">
      <c r="E3" s="32"/>
      <c r="F3" s="33"/>
      <c r="G3" s="46"/>
      <c r="H3" s="15"/>
      <c r="I3" s="33"/>
    </row>
    <row r="4" spans="2:23" x14ac:dyDescent="0.2">
      <c r="H4" s="7" t="s">
        <v>48</v>
      </c>
      <c r="I4" s="8"/>
      <c r="J4" s="8"/>
    </row>
    <row r="7" spans="2:23" x14ac:dyDescent="0.2">
      <c r="B7" s="31" t="s">
        <v>47</v>
      </c>
    </row>
    <row r="8" spans="2:23" x14ac:dyDescent="0.2">
      <c r="B8" s="11">
        <v>30</v>
      </c>
    </row>
    <row r="10" spans="2:23" ht="29" x14ac:dyDescent="0.2">
      <c r="B10" s="2" t="s">
        <v>37</v>
      </c>
      <c r="C10" s="3" t="s">
        <v>0</v>
      </c>
      <c r="D10" s="47" t="s">
        <v>38</v>
      </c>
      <c r="E10" s="3" t="s">
        <v>39</v>
      </c>
      <c r="F10" s="4" t="s">
        <v>40</v>
      </c>
      <c r="G10" s="47" t="s">
        <v>41</v>
      </c>
      <c r="H10" s="5" t="s">
        <v>42</v>
      </c>
      <c r="I10" s="5" t="s">
        <v>43</v>
      </c>
      <c r="J10" s="6" t="s">
        <v>44</v>
      </c>
    </row>
    <row r="11" spans="2:23" x14ac:dyDescent="0.2">
      <c r="B11" s="14" t="s">
        <v>1</v>
      </c>
      <c r="C11" s="14" t="s">
        <v>33</v>
      </c>
      <c r="D11" s="48">
        <v>5000</v>
      </c>
      <c r="E11" s="30">
        <v>45347</v>
      </c>
      <c r="F11" s="12">
        <f>E11+$B$8</f>
        <v>45377</v>
      </c>
      <c r="G11" s="45">
        <v>4000</v>
      </c>
      <c r="H11" s="10">
        <f>D11-G11</f>
        <v>1000</v>
      </c>
      <c r="I11" s="9" t="str">
        <f ca="1">IF(H11&lt;&gt;0,IF(TODAY()&gt;F11,"Due","Not Due"),"Paid")</f>
        <v>Due</v>
      </c>
      <c r="J11" s="9" t="str">
        <f ca="1">IF(H11&lt;&gt;0,IF(I11="Not Due","Not Due",IF(TODAY()&lt;F11+30,"0-30 Days",IF(AND(TODAY()&gt;=F11+30,TODAY()&lt;=F11+60),"31-60 Days",IF(AND(TODAY()&gt;=F11+60,TODAY()&lt;=F11+90),"61-90 Days",IF(TODAY()&gt;F11+90,"Over 90 Days"))))),"Paid")</f>
        <v>Over 90 Days</v>
      </c>
    </row>
    <row r="12" spans="2:23" x14ac:dyDescent="0.2">
      <c r="B12" s="14" t="s">
        <v>2</v>
      </c>
      <c r="C12" s="14" t="s">
        <v>34</v>
      </c>
      <c r="D12" s="48">
        <v>60000</v>
      </c>
      <c r="E12" s="30">
        <v>45545</v>
      </c>
      <c r="F12" s="12">
        <f>E12+$B$8</f>
        <v>45575</v>
      </c>
      <c r="G12" s="45">
        <v>60000</v>
      </c>
      <c r="H12" s="10">
        <f t="shared" ref="H12:H32" si="0">D12-G12</f>
        <v>0</v>
      </c>
      <c r="I12" s="9" t="str">
        <f t="shared" ref="I12:I32" ca="1" si="1">IF(H12&lt;&gt;0,IF(TODAY()&gt;F12,"Due","Not Due"),"Paid")</f>
        <v>Paid</v>
      </c>
      <c r="J12" s="9" t="str">
        <f t="shared" ref="J12:J32" ca="1" si="2">IF(H12&lt;&gt;0,IF(I12="Not Due","Not Due",IF(TODAY()&lt;F12+30,"0-30 Days",IF(AND(TODAY()&gt;=F12+30,TODAY()&lt;=F12+60),"31-60 Days",IF(AND(TODAY()&gt;=F12+60,TODAY()&lt;=F12+90),"61-90 Days",IF(TODAY()&gt;F12+90,"Over 90 Days"))))),"Paid")</f>
        <v>Paid</v>
      </c>
    </row>
    <row r="13" spans="2:23" x14ac:dyDescent="0.2">
      <c r="B13" s="14" t="s">
        <v>3</v>
      </c>
      <c r="C13" s="14" t="s">
        <v>35</v>
      </c>
      <c r="D13" s="48">
        <v>12300</v>
      </c>
      <c r="E13" s="30">
        <v>45566</v>
      </c>
      <c r="F13" s="12">
        <f t="shared" ref="F13:F32" si="3">E13+$B$8</f>
        <v>45596</v>
      </c>
      <c r="G13" s="45">
        <v>0</v>
      </c>
      <c r="H13" s="10">
        <f t="shared" si="0"/>
        <v>12300</v>
      </c>
      <c r="I13" s="9" t="str">
        <f t="shared" ca="1" si="1"/>
        <v>Due</v>
      </c>
      <c r="J13" s="9" t="str">
        <f t="shared" ca="1" si="2"/>
        <v>31-60 Days</v>
      </c>
    </row>
    <row r="14" spans="2:23" x14ac:dyDescent="0.2">
      <c r="B14" s="14" t="s">
        <v>4</v>
      </c>
      <c r="C14" s="14" t="s">
        <v>36</v>
      </c>
      <c r="D14" s="48">
        <v>4311</v>
      </c>
      <c r="E14" s="30">
        <v>45347</v>
      </c>
      <c r="F14" s="12">
        <f t="shared" si="3"/>
        <v>45377</v>
      </c>
      <c r="G14" s="45">
        <v>0</v>
      </c>
      <c r="H14" s="10">
        <f t="shared" si="0"/>
        <v>4311</v>
      </c>
      <c r="I14" s="9" t="str">
        <f t="shared" ca="1" si="1"/>
        <v>Due</v>
      </c>
      <c r="J14" s="9" t="str">
        <f t="shared" ca="1" si="2"/>
        <v>Over 90 Days</v>
      </c>
    </row>
    <row r="15" spans="2:23" x14ac:dyDescent="0.2">
      <c r="B15" s="14" t="s">
        <v>5</v>
      </c>
      <c r="C15" s="14" t="s">
        <v>33</v>
      </c>
      <c r="D15" s="48">
        <v>13000</v>
      </c>
      <c r="E15" s="30">
        <v>45545</v>
      </c>
      <c r="F15" s="12">
        <f t="shared" si="3"/>
        <v>45575</v>
      </c>
      <c r="G15" s="45">
        <v>0</v>
      </c>
      <c r="H15" s="10">
        <f t="shared" si="0"/>
        <v>13000</v>
      </c>
      <c r="I15" s="9" t="str">
        <f t="shared" ca="1" si="1"/>
        <v>Due</v>
      </c>
      <c r="J15" s="9" t="str">
        <f t="shared" ca="1" si="2"/>
        <v>61-90 Days</v>
      </c>
    </row>
    <row r="16" spans="2:23" x14ac:dyDescent="0.2">
      <c r="B16" s="14" t="s">
        <v>6</v>
      </c>
      <c r="C16" s="14" t="s">
        <v>34</v>
      </c>
      <c r="D16" s="48">
        <v>5000</v>
      </c>
      <c r="E16" s="30">
        <v>45636</v>
      </c>
      <c r="F16" s="12">
        <f t="shared" si="3"/>
        <v>45666</v>
      </c>
      <c r="G16" s="45">
        <v>0</v>
      </c>
      <c r="H16" s="10">
        <f t="shared" si="0"/>
        <v>5000</v>
      </c>
      <c r="I16" s="9" t="str">
        <f t="shared" ca="1" si="1"/>
        <v>Not Due</v>
      </c>
      <c r="J16" s="9" t="str">
        <f t="shared" ca="1" si="2"/>
        <v>Not Due</v>
      </c>
    </row>
    <row r="17" spans="2:10" x14ac:dyDescent="0.2">
      <c r="B17" s="14" t="s">
        <v>7</v>
      </c>
      <c r="C17" s="14" t="s">
        <v>35</v>
      </c>
      <c r="D17" s="48">
        <v>60000</v>
      </c>
      <c r="E17" s="30">
        <v>45347</v>
      </c>
      <c r="F17" s="12">
        <f t="shared" si="3"/>
        <v>45377</v>
      </c>
      <c r="G17" s="45">
        <v>0</v>
      </c>
      <c r="H17" s="10">
        <f t="shared" si="0"/>
        <v>60000</v>
      </c>
      <c r="I17" s="9" t="str">
        <f t="shared" ca="1" si="1"/>
        <v>Due</v>
      </c>
      <c r="J17" s="9" t="str">
        <f t="shared" ca="1" si="2"/>
        <v>Over 90 Days</v>
      </c>
    </row>
    <row r="18" spans="2:10" x14ac:dyDescent="0.2">
      <c r="B18" s="14" t="s">
        <v>8</v>
      </c>
      <c r="C18" s="14" t="s">
        <v>36</v>
      </c>
      <c r="D18" s="48">
        <v>123</v>
      </c>
      <c r="E18" s="30">
        <v>45545</v>
      </c>
      <c r="F18" s="12">
        <f t="shared" si="3"/>
        <v>45575</v>
      </c>
      <c r="G18" s="45">
        <v>0</v>
      </c>
      <c r="H18" s="10">
        <f t="shared" si="0"/>
        <v>123</v>
      </c>
      <c r="I18" s="9" t="str">
        <f t="shared" ca="1" si="1"/>
        <v>Due</v>
      </c>
      <c r="J18" s="9" t="str">
        <f t="shared" ca="1" si="2"/>
        <v>61-90 Days</v>
      </c>
    </row>
    <row r="19" spans="2:10" x14ac:dyDescent="0.2">
      <c r="B19" s="14" t="s">
        <v>9</v>
      </c>
      <c r="C19" s="14" t="s">
        <v>33</v>
      </c>
      <c r="D19" s="48">
        <v>4311</v>
      </c>
      <c r="E19" s="30">
        <v>45636</v>
      </c>
      <c r="F19" s="12">
        <f t="shared" si="3"/>
        <v>45666</v>
      </c>
      <c r="G19" s="45">
        <v>100</v>
      </c>
      <c r="H19" s="10">
        <f t="shared" si="0"/>
        <v>4211</v>
      </c>
      <c r="I19" s="9" t="str">
        <f t="shared" ca="1" si="1"/>
        <v>Not Due</v>
      </c>
      <c r="J19" s="9" t="str">
        <f t="shared" ca="1" si="2"/>
        <v>Not Due</v>
      </c>
    </row>
    <row r="20" spans="2:10" x14ac:dyDescent="0.2">
      <c r="B20" s="14" t="s">
        <v>10</v>
      </c>
      <c r="C20" s="14" t="s">
        <v>34</v>
      </c>
      <c r="D20" s="48">
        <v>13000</v>
      </c>
      <c r="E20" s="30">
        <v>45347</v>
      </c>
      <c r="F20" s="12">
        <f t="shared" si="3"/>
        <v>45377</v>
      </c>
      <c r="G20" s="45">
        <v>0</v>
      </c>
      <c r="H20" s="10">
        <f t="shared" si="0"/>
        <v>13000</v>
      </c>
      <c r="I20" s="9" t="str">
        <f t="shared" ca="1" si="1"/>
        <v>Due</v>
      </c>
      <c r="J20" s="9" t="str">
        <f t="shared" ca="1" si="2"/>
        <v>Over 90 Days</v>
      </c>
    </row>
    <row r="21" spans="2:10" x14ac:dyDescent="0.2">
      <c r="B21" s="14" t="s">
        <v>11</v>
      </c>
      <c r="C21" s="14" t="s">
        <v>35</v>
      </c>
      <c r="D21" s="48">
        <v>5000</v>
      </c>
      <c r="E21" s="30">
        <v>45545</v>
      </c>
      <c r="F21" s="12">
        <f t="shared" si="3"/>
        <v>45575</v>
      </c>
      <c r="G21" s="45">
        <v>0</v>
      </c>
      <c r="H21" s="10">
        <f t="shared" si="0"/>
        <v>5000</v>
      </c>
      <c r="I21" s="9" t="str">
        <f t="shared" ca="1" si="1"/>
        <v>Due</v>
      </c>
      <c r="J21" s="9" t="str">
        <f t="shared" ca="1" si="2"/>
        <v>61-90 Days</v>
      </c>
    </row>
    <row r="22" spans="2:10" x14ac:dyDescent="0.2">
      <c r="B22" s="14" t="s">
        <v>12</v>
      </c>
      <c r="C22" s="14" t="s">
        <v>36</v>
      </c>
      <c r="D22" s="48">
        <v>60000</v>
      </c>
      <c r="E22" s="30">
        <v>45636</v>
      </c>
      <c r="F22" s="12">
        <f t="shared" si="3"/>
        <v>45666</v>
      </c>
      <c r="G22" s="45">
        <v>0</v>
      </c>
      <c r="H22" s="10">
        <f t="shared" si="0"/>
        <v>60000</v>
      </c>
      <c r="I22" s="9" t="str">
        <f t="shared" ca="1" si="1"/>
        <v>Not Due</v>
      </c>
      <c r="J22" s="9" t="str">
        <f t="shared" ca="1" si="2"/>
        <v>Not Due</v>
      </c>
    </row>
    <row r="23" spans="2:10" x14ac:dyDescent="0.2">
      <c r="B23" s="14" t="s">
        <v>13</v>
      </c>
      <c r="C23" s="14" t="s">
        <v>33</v>
      </c>
      <c r="D23" s="48">
        <v>123</v>
      </c>
      <c r="E23" s="30">
        <v>45347</v>
      </c>
      <c r="F23" s="12">
        <f t="shared" si="3"/>
        <v>45377</v>
      </c>
      <c r="G23" s="45">
        <v>0</v>
      </c>
      <c r="H23" s="10">
        <f t="shared" si="0"/>
        <v>123</v>
      </c>
      <c r="I23" s="9" t="str">
        <f t="shared" ca="1" si="1"/>
        <v>Due</v>
      </c>
      <c r="J23" s="9" t="str">
        <f t="shared" ca="1" si="2"/>
        <v>Over 90 Days</v>
      </c>
    </row>
    <row r="24" spans="2:10" x14ac:dyDescent="0.2">
      <c r="B24" s="14" t="s">
        <v>14</v>
      </c>
      <c r="C24" s="14" t="s">
        <v>34</v>
      </c>
      <c r="D24" s="48">
        <v>4311</v>
      </c>
      <c r="E24" s="30">
        <v>45545</v>
      </c>
      <c r="F24" s="12">
        <f t="shared" si="3"/>
        <v>45575</v>
      </c>
      <c r="G24" s="45">
        <v>0</v>
      </c>
      <c r="H24" s="10">
        <f t="shared" si="0"/>
        <v>4311</v>
      </c>
      <c r="I24" s="9" t="str">
        <f t="shared" ca="1" si="1"/>
        <v>Due</v>
      </c>
      <c r="J24" s="9" t="str">
        <f t="shared" ca="1" si="2"/>
        <v>61-90 Days</v>
      </c>
    </row>
    <row r="25" spans="2:10" x14ac:dyDescent="0.2">
      <c r="B25" s="14" t="s">
        <v>15</v>
      </c>
      <c r="C25" s="14" t="s">
        <v>35</v>
      </c>
      <c r="D25" s="48">
        <v>13000</v>
      </c>
      <c r="E25" s="30">
        <v>45636</v>
      </c>
      <c r="F25" s="12">
        <f t="shared" si="3"/>
        <v>45666</v>
      </c>
      <c r="G25" s="45">
        <v>0</v>
      </c>
      <c r="H25" s="10">
        <f t="shared" si="0"/>
        <v>13000</v>
      </c>
      <c r="I25" s="9" t="str">
        <f t="shared" ca="1" si="1"/>
        <v>Not Due</v>
      </c>
      <c r="J25" s="9" t="str">
        <f t="shared" ca="1" si="2"/>
        <v>Not Due</v>
      </c>
    </row>
    <row r="26" spans="2:10" x14ac:dyDescent="0.2">
      <c r="B26" s="14" t="s">
        <v>16</v>
      </c>
      <c r="C26" s="14" t="s">
        <v>36</v>
      </c>
      <c r="D26" s="48">
        <v>5000</v>
      </c>
      <c r="E26" s="30">
        <v>45347</v>
      </c>
      <c r="F26" s="12">
        <f t="shared" si="3"/>
        <v>45377</v>
      </c>
      <c r="G26" s="45">
        <v>0</v>
      </c>
      <c r="H26" s="10">
        <f t="shared" si="0"/>
        <v>5000</v>
      </c>
      <c r="I26" s="9" t="str">
        <f t="shared" ca="1" si="1"/>
        <v>Due</v>
      </c>
      <c r="J26" s="9" t="str">
        <f t="shared" ca="1" si="2"/>
        <v>Over 90 Days</v>
      </c>
    </row>
    <row r="27" spans="2:10" x14ac:dyDescent="0.2">
      <c r="B27" s="14" t="s">
        <v>17</v>
      </c>
      <c r="C27" s="14" t="s">
        <v>33</v>
      </c>
      <c r="D27" s="48">
        <v>60000</v>
      </c>
      <c r="E27" s="30">
        <v>45545</v>
      </c>
      <c r="F27" s="12">
        <f t="shared" si="3"/>
        <v>45575</v>
      </c>
      <c r="G27" s="45">
        <v>0</v>
      </c>
      <c r="H27" s="10">
        <f t="shared" si="0"/>
        <v>60000</v>
      </c>
      <c r="I27" s="9" t="str">
        <f t="shared" ca="1" si="1"/>
        <v>Due</v>
      </c>
      <c r="J27" s="9" t="str">
        <f t="shared" ca="1" si="2"/>
        <v>61-90 Days</v>
      </c>
    </row>
    <row r="28" spans="2:10" x14ac:dyDescent="0.2">
      <c r="B28" s="14" t="s">
        <v>18</v>
      </c>
      <c r="C28" s="14" t="s">
        <v>34</v>
      </c>
      <c r="D28" s="48">
        <v>123</v>
      </c>
      <c r="E28" s="30">
        <v>45636</v>
      </c>
      <c r="F28" s="12">
        <f t="shared" si="3"/>
        <v>45666</v>
      </c>
      <c r="G28" s="45">
        <v>0</v>
      </c>
      <c r="H28" s="10">
        <f t="shared" si="0"/>
        <v>123</v>
      </c>
      <c r="I28" s="9" t="str">
        <f t="shared" ca="1" si="1"/>
        <v>Not Due</v>
      </c>
      <c r="J28" s="9" t="str">
        <f t="shared" ca="1" si="2"/>
        <v>Not Due</v>
      </c>
    </row>
    <row r="29" spans="2:10" x14ac:dyDescent="0.2">
      <c r="B29" s="14" t="s">
        <v>19</v>
      </c>
      <c r="C29" s="14" t="s">
        <v>35</v>
      </c>
      <c r="D29" s="48">
        <v>43110</v>
      </c>
      <c r="E29" s="30">
        <v>45597</v>
      </c>
      <c r="F29" s="12">
        <f t="shared" si="3"/>
        <v>45627</v>
      </c>
      <c r="G29" s="45">
        <v>0</v>
      </c>
      <c r="H29" s="10">
        <f t="shared" si="0"/>
        <v>43110</v>
      </c>
      <c r="I29" s="9" t="str">
        <f t="shared" ca="1" si="1"/>
        <v>Due</v>
      </c>
      <c r="J29" s="9" t="str">
        <f t="shared" ca="1" si="2"/>
        <v>0-30 Days</v>
      </c>
    </row>
    <row r="30" spans="2:10" x14ac:dyDescent="0.2">
      <c r="B30" s="14" t="s">
        <v>20</v>
      </c>
      <c r="C30" s="14" t="s">
        <v>36</v>
      </c>
      <c r="D30" s="48">
        <v>13000</v>
      </c>
      <c r="E30" s="30">
        <v>45545</v>
      </c>
      <c r="F30" s="12">
        <f t="shared" si="3"/>
        <v>45575</v>
      </c>
      <c r="G30" s="45">
        <v>0</v>
      </c>
      <c r="H30" s="10">
        <f t="shared" si="0"/>
        <v>13000</v>
      </c>
      <c r="I30" s="9" t="str">
        <f t="shared" ca="1" si="1"/>
        <v>Due</v>
      </c>
      <c r="J30" s="9" t="str">
        <f t="shared" ca="1" si="2"/>
        <v>61-90 Days</v>
      </c>
    </row>
    <row r="31" spans="2:10" x14ac:dyDescent="0.2">
      <c r="B31" s="14" t="s">
        <v>21</v>
      </c>
      <c r="C31" s="14" t="s">
        <v>33</v>
      </c>
      <c r="D31" s="48">
        <v>5000</v>
      </c>
      <c r="E31" s="30">
        <v>45636</v>
      </c>
      <c r="F31" s="12">
        <f t="shared" si="3"/>
        <v>45666</v>
      </c>
      <c r="G31" s="45">
        <v>0</v>
      </c>
      <c r="H31" s="10">
        <f t="shared" si="0"/>
        <v>5000</v>
      </c>
      <c r="I31" s="9" t="str">
        <f t="shared" ca="1" si="1"/>
        <v>Not Due</v>
      </c>
      <c r="J31" s="9" t="str">
        <f t="shared" ca="1" si="2"/>
        <v>Not Due</v>
      </c>
    </row>
    <row r="32" spans="2:10" x14ac:dyDescent="0.2">
      <c r="B32" s="14" t="s">
        <v>22</v>
      </c>
      <c r="C32" s="14" t="s">
        <v>34</v>
      </c>
      <c r="D32" s="48">
        <v>60000</v>
      </c>
      <c r="E32" s="30">
        <v>45636</v>
      </c>
      <c r="F32" s="12">
        <f t="shared" si="3"/>
        <v>45666</v>
      </c>
      <c r="G32" s="45">
        <v>0</v>
      </c>
      <c r="H32" s="10">
        <f t="shared" si="0"/>
        <v>60000</v>
      </c>
      <c r="I32" s="9" t="str">
        <f t="shared" ca="1" si="1"/>
        <v>Not Due</v>
      </c>
      <c r="J32" s="9" t="str">
        <f t="shared" ca="1" si="2"/>
        <v>Not Due</v>
      </c>
    </row>
    <row r="4998" spans="2:2" x14ac:dyDescent="0.2">
      <c r="B4998" s="36" t="s">
        <v>25</v>
      </c>
    </row>
  </sheetData>
  <autoFilter ref="B10:J32" xr:uid="{1D1F717D-F46B-A34A-AF6C-4BB39447F0D1}"/>
  <phoneticPr fontId="7" type="noConversion"/>
  <hyperlinks>
    <hyperlink ref="H2" r:id="rId1" xr:uid="{BCAF8E7E-CA01-5845-A2D9-4587702B52AF}"/>
    <hyperlink ref="L2" r:id="rId2" xr:uid="{042B5BF0-4AC4-2345-B6C0-1014F7A91866}"/>
    <hyperlink ref="W2" r:id="rId3" xr:uid="{AA14FD5E-BF7C-C841-BFE0-612F58D77605}"/>
    <hyperlink ref="B4998" r:id="rId4" display="https://www.billabex.com/" xr:uid="{CA66F4B6-715E-BE4A-804C-08BAA905315A}"/>
  </hyperlinks>
  <pageMargins left="0.7" right="0.7" top="0.75" bottom="0.75" header="0.3" footer="0.3"/>
  <pageSetup paperSize="9" orientation="portrait" horizontalDpi="0" verticalDpi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7BA-F604-6249-B62D-17C9C7C030E1}">
  <dimension ref="B6:I17"/>
  <sheetViews>
    <sheetView workbookViewId="0">
      <selection activeCell="Q28" sqref="Q28"/>
    </sheetView>
  </sheetViews>
  <sheetFormatPr baseColWidth="10" defaultRowHeight="16" x14ac:dyDescent="0.2"/>
  <cols>
    <col min="1" max="1" width="2.83203125" style="1" customWidth="1"/>
    <col min="2" max="2" width="23" style="1" customWidth="1"/>
    <col min="3" max="3" width="22.5" style="1" customWidth="1"/>
    <col min="4" max="7" width="22.1640625" style="1" customWidth="1"/>
    <col min="8" max="8" width="22.83203125" style="14" customWidth="1"/>
    <col min="9" max="9" width="20.6640625" style="1" customWidth="1"/>
    <col min="10" max="16384" width="10.83203125" style="1"/>
  </cols>
  <sheetData>
    <row r="6" spans="2:9" ht="23" x14ac:dyDescent="0.25">
      <c r="B6" s="13" t="s">
        <v>26</v>
      </c>
    </row>
    <row r="9" spans="2:9" x14ac:dyDescent="0.2">
      <c r="B9" s="15"/>
      <c r="C9" s="18" t="s">
        <v>45</v>
      </c>
      <c r="D9" s="37" t="s">
        <v>46</v>
      </c>
      <c r="E9" s="38"/>
      <c r="F9" s="38"/>
      <c r="G9" s="38"/>
      <c r="H9" s="38"/>
      <c r="I9" s="19" t="s">
        <v>23</v>
      </c>
    </row>
    <row r="10" spans="2:9" x14ac:dyDescent="0.2">
      <c r="B10" s="25" t="s">
        <v>24</v>
      </c>
      <c r="C10" s="20" t="s">
        <v>45</v>
      </c>
      <c r="D10" s="21" t="s">
        <v>27</v>
      </c>
      <c r="E10" s="22" t="s">
        <v>28</v>
      </c>
      <c r="F10" s="23" t="s">
        <v>29</v>
      </c>
      <c r="G10" s="24" t="s">
        <v>30</v>
      </c>
      <c r="H10" s="29" t="s">
        <v>31</v>
      </c>
      <c r="I10" s="19" t="s">
        <v>32</v>
      </c>
    </row>
    <row r="11" spans="2:9" x14ac:dyDescent="0.2">
      <c r="B11" s="26" t="s">
        <v>33</v>
      </c>
      <c r="C11" s="39">
        <f ca="1">SUMIFS(Invoices!$H$11:$H$57,Invoices!$J$11:$J$57,'Aging Balance'!C$10,Invoices!$C$11:$C$57,'Aging Balance'!$B11)</f>
        <v>9211</v>
      </c>
      <c r="D11" s="39">
        <f ca="1">SUMIFS(Invoices!$H$11:$H$57,Invoices!$J$11:$J$57,'Aging Balance'!D$10,Invoices!$C$11:$C$57,'Aging Balance'!$B11)</f>
        <v>0</v>
      </c>
      <c r="E11" s="39">
        <f ca="1">SUMIFS(Invoices!$H$11:$H$57,Invoices!$J$11:$J$57,'Aging Balance'!E$10,Invoices!$C$11:$C$57,'Aging Balance'!$B11)</f>
        <v>0</v>
      </c>
      <c r="F11" s="39">
        <f ca="1">SUMIFS(Invoices!$H$11:$H$57,Invoices!$J$11:$J$57,'Aging Balance'!F$10,Invoices!$C$11:$C$57,'Aging Balance'!$B11)</f>
        <v>73000</v>
      </c>
      <c r="G11" s="39">
        <f ca="1">SUMIFS(Invoices!$H$11:$H$57,Invoices!$J$11:$J$57,'Aging Balance'!G$10,Invoices!$C$11:$C$57,'Aging Balance'!$B11)</f>
        <v>1123</v>
      </c>
      <c r="H11" s="40">
        <f ca="1">SUM(D11:G11)</f>
        <v>74123</v>
      </c>
      <c r="I11" s="41">
        <f t="shared" ref="I11:I14" ca="1" si="0">SUM(H11,C11)</f>
        <v>83334</v>
      </c>
    </row>
    <row r="12" spans="2:9" x14ac:dyDescent="0.2">
      <c r="B12" s="26" t="s">
        <v>34</v>
      </c>
      <c r="C12" s="39">
        <f ca="1">SUMIFS(Invoices!$H$11:$H$57,Invoices!$J$11:$J$57,'Aging Balance'!C$10,Invoices!$C$11:$C$57,'Aging Balance'!$B12)</f>
        <v>65123</v>
      </c>
      <c r="D12" s="39">
        <f ca="1">SUMIFS(Invoices!$H$11:$H$57,Invoices!$J$11:$J$57,'Aging Balance'!D$10,Invoices!$C$11:$C$57,'Aging Balance'!$B12)</f>
        <v>0</v>
      </c>
      <c r="E12" s="39">
        <f ca="1">SUMIFS(Invoices!$H$11:$H$57,Invoices!$J$11:$J$57,'Aging Balance'!E$10,Invoices!$C$11:$C$57,'Aging Balance'!$B12)</f>
        <v>0</v>
      </c>
      <c r="F12" s="39">
        <f ca="1">SUMIFS(Invoices!$H$11:$H$57,Invoices!$J$11:$J$57,'Aging Balance'!F$10,Invoices!$C$11:$C$57,'Aging Balance'!$B12)</f>
        <v>4311</v>
      </c>
      <c r="G12" s="39">
        <f ca="1">SUMIFS(Invoices!$H$11:$H$57,Invoices!$J$11:$J$57,'Aging Balance'!G$10,Invoices!$C$11:$C$57,'Aging Balance'!$B12)</f>
        <v>13000</v>
      </c>
      <c r="H12" s="40">
        <f t="shared" ref="H12:H14" ca="1" si="1">SUM(D12:G12)</f>
        <v>17311</v>
      </c>
      <c r="I12" s="41">
        <f t="shared" ca="1" si="0"/>
        <v>82434</v>
      </c>
    </row>
    <row r="13" spans="2:9" x14ac:dyDescent="0.2">
      <c r="B13" s="26" t="s">
        <v>35</v>
      </c>
      <c r="C13" s="39">
        <f ca="1">SUMIFS(Invoices!$H$11:$H$57,Invoices!$J$11:$J$57,'Aging Balance'!C$10,Invoices!$C$11:$C$57,'Aging Balance'!$B13)</f>
        <v>13000</v>
      </c>
      <c r="D13" s="39">
        <f ca="1">SUMIFS(Invoices!$H$11:$H$57,Invoices!$J$11:$J$57,'Aging Balance'!D$10,Invoices!$C$11:$C$57,'Aging Balance'!$B13)</f>
        <v>43110</v>
      </c>
      <c r="E13" s="39">
        <f ca="1">SUMIFS(Invoices!$H$11:$H$57,Invoices!$J$11:$J$57,'Aging Balance'!E$10,Invoices!$C$11:$C$57,'Aging Balance'!$B13)</f>
        <v>12300</v>
      </c>
      <c r="F13" s="39">
        <f ca="1">SUMIFS(Invoices!$H$11:$H$57,Invoices!$J$11:$J$57,'Aging Balance'!F$10,Invoices!$C$11:$C$57,'Aging Balance'!$B13)</f>
        <v>5000</v>
      </c>
      <c r="G13" s="39">
        <f ca="1">SUMIFS(Invoices!$H$11:$H$57,Invoices!$J$11:$J$57,'Aging Balance'!G$10,Invoices!$C$11:$C$57,'Aging Balance'!$B13)</f>
        <v>60000</v>
      </c>
      <c r="H13" s="40">
        <f t="shared" ca="1" si="1"/>
        <v>120410</v>
      </c>
      <c r="I13" s="41">
        <f t="shared" ca="1" si="0"/>
        <v>133410</v>
      </c>
    </row>
    <row r="14" spans="2:9" x14ac:dyDescent="0.2">
      <c r="B14" s="28" t="s">
        <v>36</v>
      </c>
      <c r="C14" s="39">
        <f ca="1">SUMIFS(Invoices!$H$11:$H$57,Invoices!$J$11:$J$57,'Aging Balance'!C$10,Invoices!$C$11:$C$57,'Aging Balance'!$B14)</f>
        <v>60000</v>
      </c>
      <c r="D14" s="39">
        <f ca="1">SUMIFS(Invoices!$H$11:$H$57,Invoices!$J$11:$J$57,'Aging Balance'!D$10,Invoices!$C$11:$C$57,'Aging Balance'!$B14)</f>
        <v>0</v>
      </c>
      <c r="E14" s="39">
        <f ca="1">SUMIFS(Invoices!$H$11:$H$57,Invoices!$J$11:$J$57,'Aging Balance'!E$10,Invoices!$C$11:$C$57,'Aging Balance'!$B14)</f>
        <v>0</v>
      </c>
      <c r="F14" s="39">
        <f ca="1">SUMIFS(Invoices!$H$11:$H$57,Invoices!$J$11:$J$57,'Aging Balance'!F$10,Invoices!$C$11:$C$57,'Aging Balance'!$B14)</f>
        <v>13123</v>
      </c>
      <c r="G14" s="39">
        <f ca="1">SUMIFS(Invoices!$H$11:$H$57,Invoices!$J$11:$J$57,'Aging Balance'!G$10,Invoices!$C$11:$C$57,'Aging Balance'!$B14)</f>
        <v>9311</v>
      </c>
      <c r="H14" s="40">
        <f t="shared" ca="1" si="1"/>
        <v>22434</v>
      </c>
      <c r="I14" s="41">
        <f t="shared" ca="1" si="0"/>
        <v>82434</v>
      </c>
    </row>
    <row r="15" spans="2:9" s="16" customFormat="1" x14ac:dyDescent="0.2">
      <c r="B15" s="27" t="s">
        <v>23</v>
      </c>
      <c r="C15" s="42">
        <f ca="1">SUM(C11:C14)</f>
        <v>147334</v>
      </c>
      <c r="D15" s="42">
        <f t="shared" ref="D15:H15" ca="1" si="2">SUM(D11:D14)</f>
        <v>43110</v>
      </c>
      <c r="E15" s="42">
        <f t="shared" ca="1" si="2"/>
        <v>12300</v>
      </c>
      <c r="F15" s="42">
        <f t="shared" ca="1" si="2"/>
        <v>95434</v>
      </c>
      <c r="G15" s="42">
        <f t="shared" ca="1" si="2"/>
        <v>83434</v>
      </c>
      <c r="H15" s="43">
        <f t="shared" ca="1" si="2"/>
        <v>234278</v>
      </c>
      <c r="I15" s="44">
        <f ca="1">SUM(H15,C15)</f>
        <v>381612</v>
      </c>
    </row>
    <row r="16" spans="2:9" x14ac:dyDescent="0.2">
      <c r="H16" s="17"/>
      <c r="I16" s="14"/>
    </row>
    <row r="17" spans="9:9" x14ac:dyDescent="0.2">
      <c r="I17" s="14"/>
    </row>
  </sheetData>
  <mergeCells count="1">
    <mergeCell ref="D9:H9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A1"/>
  <sheetViews>
    <sheetView workbookViewId="0">
      <selection activeCell="F53" sqref="F53"/>
    </sheetView>
  </sheetViews>
  <sheetFormatPr baseColWidth="10" defaultRowHeight="16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Invoices</vt:lpstr>
      <vt:lpstr>Aging Balance</vt:lpstr>
      <vt:lpstr>More...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Free Excel Aging Balance Template Powered By Billabex</dc:title>
  <dc:subject/>
  <dc:creator>Billabex</dc:creator>
  <cp:keywords/>
  <dc:description>https://www.billabex.com</dc:description>
  <cp:lastModifiedBy>Yassine Chabli</cp:lastModifiedBy>
  <dcterms:created xsi:type="dcterms:W3CDTF">2024-12-21T09:55:19Z</dcterms:created>
  <dcterms:modified xsi:type="dcterms:W3CDTF">2024-12-21T18:29:38Z</dcterms:modified>
  <cp:category/>
</cp:coreProperties>
</file>